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Нижег 37_33А" sheetId="1" r:id="rId1"/>
  </sheets>
  <externalReferences>
    <externalReference r:id="rId2"/>
  </externalReferences>
  <definedNames>
    <definedName name="Z_34DE7953_6351_4043_AF0F_B57C163275A5_.wvu.PrintArea" localSheetId="0" hidden="1">'Нижег 37_33А'!$A$1:$G$99</definedName>
    <definedName name="Z_34DE7953_6351_4043_AF0F_B57C163275A5_.wvu.Rows" localSheetId="0" hidden="1">'Нижег 37_33А'!#REF!,'Нижег 37_33А'!$76:$82</definedName>
    <definedName name="Z_6C4DC433_F26C_4531_9CA3_57E3D58D6F7E_.wvu.PrintArea" localSheetId="0" hidden="1">'Нижег 37_33А'!$A$1:$G$99</definedName>
    <definedName name="Z_6C4DC433_F26C_4531_9CA3_57E3D58D6F7E_.wvu.Rows" localSheetId="0" hidden="1">'Нижег 37_33А'!#REF!,'Нижег 37_33А'!$76:$82</definedName>
    <definedName name="Z_70B5A381_0726_4FFC_AC17_C39805B22ABF_.wvu.PrintArea" localSheetId="0" hidden="1">'Нижег 37_33А'!$A$1:$G$99</definedName>
    <definedName name="Z_70B5A381_0726_4FFC_AC17_C39805B22ABF_.wvu.Rows" localSheetId="0" hidden="1">'Нижег 37_33А'!#REF!,'Нижег 37_33А'!$76:$82</definedName>
    <definedName name="_xlnm.Print_Area" localSheetId="0">'Нижег 37_33А'!$A$1:$G$99</definedName>
  </definedNames>
  <calcPr calcId="145621"/>
</workbook>
</file>

<file path=xl/calcChain.xml><?xml version="1.0" encoding="utf-8"?>
<calcChain xmlns="http://schemas.openxmlformats.org/spreadsheetml/2006/main">
  <c r="D61" i="1" l="1"/>
  <c r="E87" i="1" l="1"/>
  <c r="D73" i="1"/>
  <c r="D62" i="1"/>
  <c r="E86" i="1" s="1"/>
  <c r="E38" i="1"/>
  <c r="C32" i="1"/>
  <c r="F25" i="1"/>
  <c r="E25" i="1"/>
  <c r="G24" i="1"/>
  <c r="F24" i="1"/>
  <c r="E24" i="1"/>
  <c r="F23" i="1"/>
  <c r="E23" i="1"/>
  <c r="D60" i="1" l="1"/>
  <c r="D58" i="1" s="1"/>
  <c r="D52" i="1"/>
  <c r="D40" i="1"/>
</calcChain>
</file>

<file path=xl/sharedStrings.xml><?xml version="1.0" encoding="utf-8"?>
<sst xmlns="http://schemas.openxmlformats.org/spreadsheetml/2006/main" count="128" uniqueCount="108">
  <si>
    <t>О Т Ч Е Т  о  выполнении договора управления</t>
  </si>
  <si>
    <t>АО "ДК Нижегородского района"</t>
  </si>
  <si>
    <t>за 2022 год</t>
  </si>
  <si>
    <t>ул.Нижегородская дом № 37/33А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</si>
  <si>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</si>
  <si>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</si>
  <si>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</si>
  <si>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</si>
  <si>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</si>
  <si>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</si>
  <si>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</si>
  <si>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</si>
  <si>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18.06.2019г.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</si>
  <si>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</si>
  <si>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</si>
  <si>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 xml:space="preserve"> 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</si>
  <si>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</si>
  <si>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</si>
  <si>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</si>
  <si>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</si>
  <si>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</si>
  <si>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</si>
  <si>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</si>
  <si>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</si>
  <si>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</si>
  <si>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</si>
  <si>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</si>
  <si>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</si>
  <si>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</si>
  <si>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</si>
  <si>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</si>
  <si>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</si>
  <si>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</si>
  <si>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</si>
  <si>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</si>
  <si>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</si>
  <si>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</si>
  <si>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</si>
  <si>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</si>
  <si>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</si>
  <si>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</si>
  <si>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</si>
  <si>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</si>
  <si>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</si>
  <si>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</si>
  <si>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</si>
  <si>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</si>
  <si>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</si>
  <si>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</si>
  <si>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</si>
  <si>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</si>
  <si>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</si>
  <si>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</si>
  <si>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</si>
  <si>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</si>
  <si>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</si>
  <si>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</si>
  <si>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</si>
  <si>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</si>
  <si>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</si>
  <si>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</si>
  <si>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</si>
  <si>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</si>
  <si>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</si>
  <si>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</si>
  <si>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Прочие работы по обеспечению санитарного состояния МКД и придомовой территории</t>
  </si>
  <si>
    <t>ООО СТК "Стимул"/ИП Богомазова</t>
  </si>
  <si>
    <t>Уборка придомовой территории:  уборка мусора из контейнерных площадок, уборка территории</t>
  </si>
  <si>
    <t>Уборка лестничных клеток</t>
  </si>
  <si>
    <t>ИП Богомазова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</si>
  <si>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</si>
  <si>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</si>
  <si>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</si>
  <si>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</si>
  <si>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</si>
  <si>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</si>
  <si>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</si>
  <si>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</si>
  <si>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</si>
  <si>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</si>
  <si>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</si>
  <si>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</si>
  <si>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</si>
  <si>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Ремонтные работы в системе ХВС -- Ремонт системы ХВС -- </t>
  </si>
  <si>
    <t>Август 2022 г.</t>
  </si>
  <si>
    <t>КОМФОРТИС АО</t>
  </si>
  <si>
    <t xml:space="preserve">Фасад -- Ремонт фасада -- </t>
  </si>
  <si>
    <t xml:space="preserve">Ремонтные работы в системах отопления и гвс -- Ремонт системы ц/о -- </t>
  </si>
  <si>
    <t>Октябрь 2022 г.</t>
  </si>
  <si>
    <t>ООО НЭК-НН</t>
  </si>
  <si>
    <t xml:space="preserve">Электротехнические работы -- Ремонт системы электроснабжения -- </t>
  </si>
  <si>
    <t>Январь 2022 г.</t>
  </si>
  <si>
    <t xml:space="preserve">Канализация -- Промывка канализационных трубопроводов -- </t>
  </si>
  <si>
    <t>Ноябрь 2022 г.</t>
  </si>
  <si>
    <t>ИнтегСтрой</t>
  </si>
  <si>
    <t>Июль 2022 г.</t>
  </si>
  <si>
    <t>3. КАПИТАЛЬНЫЙ РЕМОНТ</t>
  </si>
  <si>
    <t>Замена оконных блоков</t>
  </si>
  <si>
    <t>Октябрь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</si>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</sst>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2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9" xfId="1" applyFont="1" applyFill="1" applyBorder="1" applyAlignment="1">
      <alignment horizontal="justify" vertical="top"/>
    </xf>
    <xf numFmtId="39" fontId="4" fillId="0" borderId="9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0" xfId="1" applyFont="1" applyFill="1" applyBorder="1" applyAlignment="1">
      <alignment horizontal="justify" vertical="top"/>
    </xf>
    <xf numFmtId="39" fontId="4" fillId="0" borderId="11" xfId="1" applyNumberFormat="1" applyFont="1" applyFill="1" applyBorder="1" applyAlignment="1">
      <alignment horizontal="right" vertical="top"/>
    </xf>
    <xf numFmtId="39" fontId="4" fillId="0" borderId="10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justify" vertical="top"/>
    </xf>
    <xf numFmtId="0" fontId="4" fillId="0" borderId="13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17" fillId="0" borderId="16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164" fontId="17" fillId="0" borderId="9" xfId="1" applyFont="1" applyFill="1" applyBorder="1" applyAlignment="1">
      <alignment horizontal="fill" vertical="center"/>
    </xf>
    <xf numFmtId="164" fontId="17" fillId="0" borderId="17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justify" vertical="top"/>
    </xf>
    <xf numFmtId="164" fontId="18" fillId="0" borderId="15" xfId="0" applyNumberFormat="1" applyFont="1" applyFill="1" applyBorder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vertical="top"/>
    </xf>
    <xf numFmtId="164" fontId="20" fillId="0" borderId="18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3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16" fillId="0" borderId="44" xfId="0" applyNumberFormat="1" applyFont="1" applyFill="1" applyBorder="1" applyAlignment="1" applyProtection="1">
      <alignment horizontal="left" vertical="center" wrapText="1"/>
    </xf>
    <xf numFmtId="43" fontId="16" fillId="0" borderId="44" xfId="2" applyNumberFormat="1" applyFont="1" applyFill="1" applyBorder="1" applyAlignment="1" applyProtection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left" vertical="center" wrapText="1"/>
    </xf>
    <xf numFmtId="0" fontId="16" fillId="0" borderId="48" xfId="0" applyNumberFormat="1" applyFont="1" applyFill="1" applyBorder="1" applyAlignment="1" applyProtection="1">
      <alignment horizontal="left" vertical="center" wrapText="1"/>
    </xf>
    <xf numFmtId="43" fontId="16" fillId="0" borderId="48" xfId="2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left" vertical="center" wrapText="1"/>
    </xf>
    <xf numFmtId="0" fontId="16" fillId="0" borderId="51" xfId="0" applyNumberFormat="1" applyFont="1" applyFill="1" applyBorder="1" applyAlignment="1" applyProtection="1">
      <alignment horizontal="left" vertical="center" wrapText="1"/>
    </xf>
    <xf numFmtId="43" fontId="16" fillId="0" borderId="51" xfId="2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>
      <alignment vertical="top"/>
    </xf>
    <xf numFmtId="0" fontId="4" fillId="0" borderId="5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164" fontId="10" fillId="0" borderId="13" xfId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164" fontId="4" fillId="0" borderId="53" xfId="1" applyFont="1" applyFill="1" applyBorder="1" applyAlignment="1">
      <alignment horizontal="left" vertical="top"/>
    </xf>
    <xf numFmtId="164" fontId="4" fillId="0" borderId="13" xfId="1" applyFont="1" applyFill="1" applyBorder="1" applyAlignment="1">
      <alignment horizontal="justify" vertical="top"/>
    </xf>
    <xf numFmtId="0" fontId="4" fillId="0" borderId="14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6" fillId="0" borderId="42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164" fontId="22" fillId="0" borderId="13" xfId="1" applyFont="1" applyFill="1" applyBorder="1" applyAlignment="1">
      <alignment horizontal="center" vertical="center"/>
    </xf>
    <xf numFmtId="164" fontId="22" fillId="0" borderId="15" xfId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4" fontId="24" fillId="0" borderId="13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justify" vertical="center"/>
    </xf>
    <xf numFmtId="0" fontId="16" fillId="0" borderId="31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justify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justify" vertical="top"/>
    </xf>
    <xf numFmtId="0" fontId="16" fillId="0" borderId="28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1" fillId="0" borderId="19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/>
    </xf>
    <xf numFmtId="164" fontId="22" fillId="0" borderId="13" xfId="1" applyFont="1" applyFill="1" applyBorder="1" applyAlignment="1">
      <alignment horizontal="center" vertical="top"/>
    </xf>
    <xf numFmtId="164" fontId="22" fillId="0" borderId="21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J28">
            <v>6.4159447004608294</v>
          </cell>
        </row>
        <row r="29">
          <cell r="J29">
            <v>54.17289882027648</v>
          </cell>
        </row>
        <row r="30">
          <cell r="J30">
            <v>39.411156479262687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P438"/>
  <sheetViews>
    <sheetView tabSelected="1" view="pageBreakPreview" zoomScale="90" zoomScaleSheetLayoutView="90" workbookViewId="0">
      <selection activeCell="A4" sqref="A4:G4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6.140625" style="1" customWidth="1"/>
    <col min="4" max="4" width="14.7109375" style="1" customWidth="1"/>
    <col min="5" max="5" width="24.7109375" style="1" customWidth="1"/>
    <col min="6" max="6" width="16" style="1" bestFit="1" customWidth="1"/>
    <col min="7" max="7" width="19.425781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65" t="s">
        <v>0</v>
      </c>
      <c r="B2" s="165"/>
      <c r="C2" s="165"/>
      <c r="D2" s="165"/>
      <c r="E2" s="165"/>
      <c r="F2" s="165"/>
      <c r="G2" s="165"/>
      <c r="H2" s="1">
        <v>2</v>
      </c>
    </row>
    <row r="3" spans="1:16" s="5" customFormat="1" ht="18" x14ac:dyDescent="0.25">
      <c r="A3" s="166" t="s">
        <v>1</v>
      </c>
      <c r="B3" s="166"/>
      <c r="C3" s="166"/>
      <c r="D3" s="166"/>
      <c r="E3" s="166"/>
      <c r="F3" s="166"/>
      <c r="G3" s="166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67" t="s">
        <v>2</v>
      </c>
      <c r="B4" s="167"/>
      <c r="C4" s="167"/>
      <c r="D4" s="167"/>
      <c r="E4" s="167"/>
      <c r="F4" s="167"/>
      <c r="G4" s="167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68" t="s">
        <v>3</v>
      </c>
      <c r="B5" s="168"/>
      <c r="C5" s="168"/>
      <c r="D5" s="168"/>
      <c r="E5" s="168"/>
      <c r="F5" s="168"/>
      <c r="G5" s="168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1956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1960.9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3"/>
    </row>
    <row r="16" spans="1:16" x14ac:dyDescent="0.3">
      <c r="A16" s="1" t="s">
        <v>14</v>
      </c>
      <c r="O16" s="13"/>
      <c r="P16" s="13"/>
    </row>
    <row r="17" spans="1:16" x14ac:dyDescent="0.3">
      <c r="G17" s="1" t="s">
        <v>15</v>
      </c>
      <c r="O17" s="13"/>
    </row>
    <row r="18" spans="1:16" ht="20.25" x14ac:dyDescent="0.3">
      <c r="A18" s="169" t="s">
        <v>16</v>
      </c>
      <c r="B18" s="169"/>
      <c r="C18" s="169"/>
      <c r="D18" s="169"/>
      <c r="E18" s="169"/>
      <c r="F18" s="169"/>
      <c r="G18" s="169"/>
      <c r="O18" s="13"/>
    </row>
    <row r="19" spans="1:16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" ht="17.25" thickBot="1" x14ac:dyDescent="0.35"/>
    <row r="21" spans="1:16" s="21" customFormat="1" ht="49.5" x14ac:dyDescent="0.25">
      <c r="A21" s="170" t="s">
        <v>18</v>
      </c>
      <c r="B21" s="14" t="s">
        <v>19</v>
      </c>
      <c r="C21" s="14" t="s">
        <v>20</v>
      </c>
      <c r="D21" s="172" t="s">
        <v>21</v>
      </c>
      <c r="E21" s="173"/>
      <c r="F21" s="14" t="s">
        <v>22</v>
      </c>
      <c r="G21" s="15" t="s">
        <v>23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" s="18" customFormat="1" ht="38.25" customHeight="1" thickBot="1" x14ac:dyDescent="0.3">
      <c r="A22" s="171"/>
      <c r="B22" s="22" t="s">
        <v>24</v>
      </c>
      <c r="C22" s="22" t="s">
        <v>24</v>
      </c>
      <c r="D22" s="22" t="s">
        <v>25</v>
      </c>
      <c r="E22" s="22" t="s">
        <v>26</v>
      </c>
      <c r="F22" s="22" t="s">
        <v>27</v>
      </c>
      <c r="G22" s="23" t="s">
        <v>28</v>
      </c>
      <c r="H22" s="17"/>
      <c r="I22" s="17"/>
      <c r="L22" s="19"/>
      <c r="M22" s="20"/>
      <c r="N22" s="20"/>
    </row>
    <row r="23" spans="1:16" s="21" customFormat="1" ht="33" x14ac:dyDescent="0.25">
      <c r="A23" s="24" t="s">
        <v>29</v>
      </c>
      <c r="B23" s="25">
        <v>506853.29999999993</v>
      </c>
      <c r="C23" s="25">
        <v>497319.38999999996</v>
      </c>
      <c r="D23" s="25">
        <v>181315.32626452262</v>
      </c>
      <c r="E23" s="25">
        <f>B23-C23</f>
        <v>9533.9099999999744</v>
      </c>
      <c r="F23" s="25">
        <f>D23+B23-C23</f>
        <v>190849.23626452259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" s="21" customFormat="1" x14ac:dyDescent="0.25">
      <c r="A24" s="27" t="s">
        <v>30</v>
      </c>
      <c r="B24" s="28">
        <v>166951.26</v>
      </c>
      <c r="C24" s="28">
        <v>163811.03999999998</v>
      </c>
      <c r="D24" s="28">
        <v>57117.590999999957</v>
      </c>
      <c r="E24" s="28">
        <f>B24-C24</f>
        <v>3140.2200000000303</v>
      </c>
      <c r="F24" s="28">
        <f>D24+B24-C24</f>
        <v>60257.810999999987</v>
      </c>
      <c r="G24" s="29">
        <f>C24-D73</f>
        <v>93821.549999999988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" s="21" customFormat="1" x14ac:dyDescent="0.25">
      <c r="A25" s="27" t="s">
        <v>31</v>
      </c>
      <c r="B25" s="28">
        <v>55179.780000000006</v>
      </c>
      <c r="C25" s="28">
        <v>54140.53</v>
      </c>
      <c r="D25" s="28">
        <v>26317.810295477553</v>
      </c>
      <c r="E25" s="28">
        <f>B25-C25</f>
        <v>1039.2500000000073</v>
      </c>
      <c r="F25" s="28">
        <f>D25+B25-C25</f>
        <v>27357.060295477568</v>
      </c>
      <c r="G25" s="30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" s="21" customFormat="1" x14ac:dyDescent="0.25">
      <c r="A26" s="31" t="s">
        <v>32</v>
      </c>
      <c r="B26" s="31"/>
      <c r="C26" s="31"/>
      <c r="D26" s="16"/>
      <c r="E26" s="16"/>
      <c r="F26" s="16"/>
      <c r="G26" s="16"/>
      <c r="H26" s="16"/>
      <c r="I26" s="17"/>
      <c r="J26" s="18"/>
      <c r="K26" s="18"/>
      <c r="L26" s="19"/>
      <c r="M26" s="20"/>
      <c r="N26" s="20"/>
      <c r="O26" s="18"/>
      <c r="P26" s="18"/>
    </row>
    <row r="27" spans="1:16" s="21" customFormat="1" x14ac:dyDescent="0.25">
      <c r="A27" s="32"/>
      <c r="B27" s="32"/>
      <c r="C27" s="33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" s="39" customFormat="1" x14ac:dyDescent="0.25">
      <c r="A28" s="97" t="s">
        <v>33</v>
      </c>
      <c r="B28" s="97"/>
      <c r="C28" s="97"/>
      <c r="D28" s="97"/>
      <c r="E28" s="97"/>
      <c r="F28" s="97"/>
      <c r="G28" s="97"/>
      <c r="H28" s="34"/>
      <c r="I28" s="35"/>
      <c r="J28" s="36"/>
      <c r="K28" s="36"/>
      <c r="L28" s="37"/>
      <c r="M28" s="38"/>
      <c r="N28" s="38"/>
      <c r="O28" s="36"/>
      <c r="P28" s="36"/>
    </row>
    <row r="29" spans="1:16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" s="21" customFormat="1" ht="50.25" thickBot="1" x14ac:dyDescent="0.3">
      <c r="A30" s="40" t="s">
        <v>34</v>
      </c>
      <c r="B30" s="41" t="s">
        <v>35</v>
      </c>
      <c r="C30" s="41" t="s">
        <v>36</v>
      </c>
      <c r="D30" s="42" t="s">
        <v>37</v>
      </c>
      <c r="E30" s="43" t="s">
        <v>38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" s="49" customFormat="1" ht="26.25" thickBot="1" x14ac:dyDescent="0.3">
      <c r="A31" s="44" t="s">
        <v>39</v>
      </c>
      <c r="B31" s="45" t="s">
        <v>40</v>
      </c>
      <c r="C31" s="46">
        <v>8201.41</v>
      </c>
      <c r="D31" s="46">
        <v>0</v>
      </c>
      <c r="E31" s="47">
        <v>0</v>
      </c>
      <c r="F31" s="48"/>
      <c r="G31" s="48"/>
      <c r="H31" s="48"/>
      <c r="I31" s="17"/>
      <c r="J31" s="18"/>
      <c r="K31" s="18"/>
      <c r="L31" s="19"/>
      <c r="M31" s="20"/>
      <c r="N31" s="20"/>
      <c r="O31" s="18"/>
      <c r="P31" s="18"/>
    </row>
    <row r="32" spans="1:16" s="49" customFormat="1" ht="17.25" thickBot="1" x14ac:dyDescent="0.3">
      <c r="A32" s="50" t="s">
        <v>41</v>
      </c>
      <c r="B32" s="51"/>
      <c r="C32" s="52">
        <f>SUM(C31:C31)</f>
        <v>8201.41</v>
      </c>
      <c r="D32" s="53"/>
      <c r="E32" s="54"/>
      <c r="F32" s="48"/>
      <c r="G32" s="48"/>
      <c r="H32" s="48"/>
      <c r="I32" s="48"/>
      <c r="L32" s="55"/>
      <c r="M32" s="56"/>
      <c r="N32" s="56"/>
    </row>
    <row r="33" spans="1:16" s="49" customFormat="1" ht="12.75" x14ac:dyDescent="0.25">
      <c r="A33" s="57"/>
      <c r="B33" s="58"/>
      <c r="C33" s="58"/>
      <c r="D33" s="58"/>
      <c r="E33" s="59"/>
      <c r="F33" s="48"/>
      <c r="G33" s="48"/>
      <c r="H33" s="48"/>
      <c r="I33" s="17"/>
      <c r="J33" s="18"/>
      <c r="K33" s="18"/>
      <c r="L33" s="19"/>
      <c r="M33" s="20"/>
      <c r="N33" s="20"/>
      <c r="O33" s="18"/>
      <c r="P33" s="18"/>
    </row>
    <row r="34" spans="1:16" s="21" customFormat="1" ht="20.25" x14ac:dyDescent="0.25">
      <c r="A34" s="159" t="s">
        <v>42</v>
      </c>
      <c r="B34" s="159"/>
      <c r="C34" s="159"/>
      <c r="D34" s="159"/>
      <c r="E34" s="159"/>
      <c r="F34" s="159"/>
      <c r="G34" s="159"/>
      <c r="H34" s="16"/>
      <c r="I34" s="17"/>
      <c r="J34" s="18"/>
      <c r="K34" s="18"/>
      <c r="L34" s="19"/>
      <c r="M34" s="20"/>
      <c r="N34" s="20"/>
      <c r="O34" s="18"/>
      <c r="P34" s="18"/>
    </row>
    <row r="35" spans="1:16" s="21" customFormat="1" x14ac:dyDescent="0.25">
      <c r="A35" s="16"/>
      <c r="B35" s="16"/>
      <c r="C35" s="16"/>
      <c r="D35" s="16"/>
      <c r="E35" s="16"/>
      <c r="F35" s="16"/>
      <c r="G35" s="16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ht="42.75" customHeight="1" x14ac:dyDescent="0.3">
      <c r="A36" s="160" t="s">
        <v>43</v>
      </c>
      <c r="B36" s="160"/>
      <c r="C36" s="160"/>
      <c r="D36" s="160"/>
      <c r="E36" s="160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17.25" thickBot="1" x14ac:dyDescent="0.3">
      <c r="A37" s="16"/>
      <c r="B37" s="16"/>
      <c r="C37" s="16"/>
      <c r="D37" s="16"/>
      <c r="E37" s="16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60" t="s">
        <v>44</v>
      </c>
      <c r="B38" s="60"/>
      <c r="C38" s="60"/>
      <c r="D38" s="60"/>
      <c r="E38" s="61">
        <f>B23+B25</f>
        <v>562033.07999999996</v>
      </c>
      <c r="F38" s="16"/>
      <c r="G38" s="33"/>
      <c r="H38" s="33"/>
      <c r="I38" s="17"/>
      <c r="J38" s="62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63"/>
      <c r="B39" s="63"/>
      <c r="C39" s="63"/>
      <c r="D39" s="63"/>
      <c r="E39" s="63"/>
      <c r="F39" s="16"/>
      <c r="G39" s="16"/>
      <c r="H39" s="16"/>
      <c r="I39" s="17"/>
      <c r="J39" s="18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161" t="s">
        <v>45</v>
      </c>
      <c r="B40" s="162"/>
      <c r="C40" s="162"/>
      <c r="D40" s="163">
        <f>(E38-D60)*'[1]% для расчета 2022'!J29/100</f>
        <v>274577.12537623238</v>
      </c>
      <c r="E40" s="164"/>
      <c r="F40" s="16"/>
      <c r="G40" s="33"/>
      <c r="H40" s="16"/>
      <c r="L40" s="64"/>
      <c r="M40" s="65"/>
      <c r="N40" s="65"/>
    </row>
    <row r="41" spans="1:16" s="21" customFormat="1" ht="72" customHeight="1" x14ac:dyDescent="0.25">
      <c r="A41" s="110" t="s">
        <v>46</v>
      </c>
      <c r="B41" s="111"/>
      <c r="C41" s="111"/>
      <c r="D41" s="133" t="s">
        <v>47</v>
      </c>
      <c r="E41" s="134"/>
      <c r="F41" s="16"/>
      <c r="G41" s="16"/>
      <c r="H41" s="16"/>
      <c r="L41" s="64"/>
      <c r="M41" s="65"/>
      <c r="N41" s="65"/>
    </row>
    <row r="42" spans="1:16" s="21" customFormat="1" ht="51" customHeight="1" x14ac:dyDescent="0.25">
      <c r="A42" s="130" t="s">
        <v>48</v>
      </c>
      <c r="B42" s="131"/>
      <c r="C42" s="132"/>
      <c r="D42" s="133" t="s">
        <v>47</v>
      </c>
      <c r="E42" s="134"/>
      <c r="F42" s="16"/>
      <c r="G42" s="16"/>
      <c r="H42" s="16"/>
      <c r="L42" s="64"/>
      <c r="M42" s="65"/>
      <c r="N42" s="65"/>
    </row>
    <row r="43" spans="1:16" s="21" customFormat="1" ht="43.5" customHeight="1" x14ac:dyDescent="0.25">
      <c r="A43" s="130" t="s">
        <v>49</v>
      </c>
      <c r="B43" s="131"/>
      <c r="C43" s="132"/>
      <c r="D43" s="133" t="s">
        <v>47</v>
      </c>
      <c r="E43" s="134"/>
      <c r="F43" s="16"/>
      <c r="G43" s="16"/>
      <c r="H43" s="16"/>
      <c r="L43" s="64"/>
      <c r="M43" s="65"/>
      <c r="N43" s="65"/>
    </row>
    <row r="44" spans="1:16" s="21" customFormat="1" ht="39.75" customHeight="1" x14ac:dyDescent="0.25">
      <c r="A44" s="155" t="s">
        <v>50</v>
      </c>
      <c r="B44" s="156"/>
      <c r="C44" s="156"/>
      <c r="D44" s="133" t="s">
        <v>51</v>
      </c>
      <c r="E44" s="134"/>
      <c r="F44" s="16"/>
      <c r="G44" s="16"/>
      <c r="H44" s="16"/>
      <c r="L44" s="64"/>
      <c r="M44" s="65"/>
      <c r="N44" s="65"/>
    </row>
    <row r="45" spans="1:16" s="21" customFormat="1" ht="33.75" customHeight="1" x14ac:dyDescent="0.25">
      <c r="A45" s="155" t="s">
        <v>52</v>
      </c>
      <c r="B45" s="156"/>
      <c r="C45" s="156"/>
      <c r="D45" s="133" t="s">
        <v>53</v>
      </c>
      <c r="E45" s="134"/>
      <c r="F45" s="16"/>
      <c r="G45" s="16"/>
      <c r="H45" s="16"/>
      <c r="L45" s="64"/>
      <c r="M45" s="65"/>
      <c r="N45" s="65"/>
    </row>
    <row r="46" spans="1:16" s="21" customFormat="1" ht="54" customHeight="1" x14ac:dyDescent="0.25">
      <c r="A46" s="157" t="s">
        <v>54</v>
      </c>
      <c r="B46" s="158"/>
      <c r="C46" s="158"/>
      <c r="D46" s="133" t="s">
        <v>47</v>
      </c>
      <c r="E46" s="134"/>
      <c r="F46" s="16"/>
      <c r="G46" s="16"/>
      <c r="H46" s="16"/>
      <c r="L46" s="64"/>
      <c r="M46" s="65"/>
      <c r="N46" s="65"/>
    </row>
    <row r="47" spans="1:16" s="21" customFormat="1" ht="49.5" customHeight="1" x14ac:dyDescent="0.25">
      <c r="A47" s="157" t="s">
        <v>55</v>
      </c>
      <c r="B47" s="158"/>
      <c r="C47" s="158"/>
      <c r="D47" s="133" t="s">
        <v>47</v>
      </c>
      <c r="E47" s="134"/>
      <c r="F47" s="16"/>
      <c r="G47" s="16"/>
      <c r="H47" s="16"/>
      <c r="L47" s="64"/>
      <c r="M47" s="65"/>
      <c r="N47" s="65"/>
    </row>
    <row r="48" spans="1:16" s="21" customFormat="1" ht="57" customHeight="1" x14ac:dyDescent="0.25">
      <c r="A48" s="149" t="s">
        <v>56</v>
      </c>
      <c r="B48" s="150"/>
      <c r="C48" s="151"/>
      <c r="D48" s="133" t="s">
        <v>57</v>
      </c>
      <c r="E48" s="134"/>
      <c r="F48" s="16"/>
      <c r="G48" s="16"/>
      <c r="H48" s="16"/>
      <c r="L48" s="64"/>
      <c r="M48" s="65"/>
      <c r="N48" s="65"/>
    </row>
    <row r="49" spans="1:16" s="21" customFormat="1" ht="16.5" hidden="1" customHeight="1" x14ac:dyDescent="0.25">
      <c r="A49" s="152" t="s">
        <v>58</v>
      </c>
      <c r="B49" s="153"/>
      <c r="C49" s="154"/>
      <c r="D49" s="133"/>
      <c r="E49" s="134"/>
      <c r="F49" s="16"/>
      <c r="G49" s="16"/>
      <c r="H49" s="16"/>
      <c r="L49" s="64"/>
      <c r="M49" s="65"/>
      <c r="N49" s="65"/>
    </row>
    <row r="50" spans="1:16" s="21" customFormat="1" ht="33" customHeight="1" x14ac:dyDescent="0.25">
      <c r="A50" s="155" t="s">
        <v>59</v>
      </c>
      <c r="B50" s="156"/>
      <c r="C50" s="156"/>
      <c r="D50" s="133" t="s">
        <v>47</v>
      </c>
      <c r="E50" s="134"/>
      <c r="F50" s="16"/>
      <c r="G50" s="16"/>
      <c r="H50" s="16"/>
      <c r="L50" s="64"/>
      <c r="M50" s="65"/>
      <c r="N50" s="65"/>
    </row>
    <row r="51" spans="1:16" s="21" customFormat="1" ht="17.25" thickBot="1" x14ac:dyDescent="0.3">
      <c r="A51" s="139" t="s">
        <v>60</v>
      </c>
      <c r="B51" s="140"/>
      <c r="C51" s="140"/>
      <c r="D51" s="141" t="s">
        <v>61</v>
      </c>
      <c r="E51" s="142"/>
      <c r="F51" s="16"/>
      <c r="G51" s="16"/>
      <c r="H51" s="16"/>
      <c r="L51" s="64"/>
      <c r="M51" s="65"/>
      <c r="N51" s="65"/>
    </row>
    <row r="52" spans="1:16" s="21" customFormat="1" ht="17.25" thickBot="1" x14ac:dyDescent="0.3">
      <c r="A52" s="143" t="s">
        <v>62</v>
      </c>
      <c r="B52" s="144"/>
      <c r="C52" s="144"/>
      <c r="D52" s="120">
        <f>(E38-D60)*'[1]% для расчета 2022'!J30/100</f>
        <v>199756.7471833067</v>
      </c>
      <c r="E52" s="121"/>
      <c r="F52" s="16"/>
      <c r="G52" s="16"/>
      <c r="H52" s="16"/>
      <c r="L52" s="64"/>
      <c r="M52" s="65"/>
      <c r="N52" s="65"/>
    </row>
    <row r="53" spans="1:16" s="21" customFormat="1" ht="16.5" customHeight="1" x14ac:dyDescent="0.25">
      <c r="A53" s="122" t="s">
        <v>63</v>
      </c>
      <c r="B53" s="123"/>
      <c r="C53" s="123"/>
      <c r="D53" s="145" t="s">
        <v>64</v>
      </c>
      <c r="E53" s="146"/>
      <c r="F53" s="16"/>
      <c r="G53" s="16"/>
      <c r="H53" s="16"/>
      <c r="L53" s="64"/>
      <c r="M53" s="65"/>
      <c r="N53" s="65"/>
    </row>
    <row r="54" spans="1:16" s="21" customFormat="1" ht="60.75" customHeight="1" x14ac:dyDescent="0.25">
      <c r="A54" s="110"/>
      <c r="B54" s="111"/>
      <c r="C54" s="111"/>
      <c r="D54" s="147"/>
      <c r="E54" s="148"/>
      <c r="F54" s="16"/>
      <c r="G54" s="16"/>
      <c r="H54" s="16"/>
      <c r="L54" s="64"/>
      <c r="M54" s="65"/>
      <c r="N54" s="65"/>
    </row>
    <row r="55" spans="1:16" s="21" customFormat="1" ht="39.75" customHeight="1" x14ac:dyDescent="0.25">
      <c r="A55" s="130" t="s">
        <v>65</v>
      </c>
      <c r="B55" s="131"/>
      <c r="C55" s="132"/>
      <c r="D55" s="133" t="s">
        <v>66</v>
      </c>
      <c r="E55" s="134"/>
      <c r="F55" s="16"/>
      <c r="G55" s="16"/>
      <c r="H55" s="16"/>
      <c r="L55" s="64"/>
      <c r="M55" s="65"/>
      <c r="N55" s="65"/>
    </row>
    <row r="56" spans="1:16" s="21" customFormat="1" ht="36.75" customHeight="1" x14ac:dyDescent="0.25">
      <c r="A56" s="135" t="s">
        <v>67</v>
      </c>
      <c r="B56" s="136"/>
      <c r="C56" s="136"/>
      <c r="D56" s="133" t="s">
        <v>66</v>
      </c>
      <c r="E56" s="134"/>
      <c r="F56" s="16"/>
      <c r="G56" s="16"/>
      <c r="H56" s="16"/>
      <c r="L56" s="64"/>
      <c r="M56" s="65"/>
      <c r="N56" s="65"/>
    </row>
    <row r="57" spans="1:16" s="21" customFormat="1" ht="23.25" customHeight="1" thickBot="1" x14ac:dyDescent="0.3">
      <c r="A57" s="137" t="s">
        <v>68</v>
      </c>
      <c r="B57" s="138"/>
      <c r="C57" s="138"/>
      <c r="D57" s="133" t="s">
        <v>69</v>
      </c>
      <c r="E57" s="134"/>
      <c r="F57" s="16"/>
      <c r="G57" s="16"/>
      <c r="H57" s="16"/>
      <c r="L57" s="64"/>
      <c r="M57" s="65"/>
      <c r="N57" s="65"/>
    </row>
    <row r="58" spans="1:16" s="21" customFormat="1" ht="22.5" customHeight="1" thickBot="1" x14ac:dyDescent="0.3">
      <c r="A58" s="118" t="s">
        <v>70</v>
      </c>
      <c r="B58" s="119"/>
      <c r="C58" s="119"/>
      <c r="D58" s="120">
        <f>(E38-D60)*'[1]% для расчета 2022'!J28/100</f>
        <v>32519.427440460822</v>
      </c>
      <c r="E58" s="121"/>
      <c r="F58" s="16"/>
      <c r="G58" s="16"/>
      <c r="H58" s="16"/>
      <c r="L58" s="64"/>
      <c r="M58" s="65"/>
      <c r="N58" s="65"/>
    </row>
    <row r="59" spans="1:16" s="21" customFormat="1" ht="53.25" customHeight="1" thickBot="1" x14ac:dyDescent="0.3">
      <c r="A59" s="122" t="s">
        <v>71</v>
      </c>
      <c r="B59" s="123"/>
      <c r="C59" s="123"/>
      <c r="D59" s="124" t="s">
        <v>72</v>
      </c>
      <c r="E59" s="125"/>
      <c r="F59" s="16"/>
      <c r="G59" s="16"/>
      <c r="H59" s="16"/>
      <c r="L59" s="64"/>
      <c r="M59" s="65"/>
      <c r="N59" s="65"/>
    </row>
    <row r="60" spans="1:16" ht="17.25" thickBot="1" x14ac:dyDescent="0.35">
      <c r="A60" s="126" t="s">
        <v>73</v>
      </c>
      <c r="B60" s="127"/>
      <c r="C60" s="127"/>
      <c r="D60" s="128">
        <f>D61+D62</f>
        <v>55179.780000000006</v>
      </c>
      <c r="E60" s="129"/>
      <c r="I60" s="1"/>
      <c r="J60" s="1"/>
      <c r="K60" s="1"/>
      <c r="L60" s="66"/>
      <c r="M60" s="67"/>
      <c r="N60" s="67"/>
      <c r="O60" s="1"/>
      <c r="P60" s="1"/>
    </row>
    <row r="61" spans="1:16" s="21" customFormat="1" ht="39.75" customHeight="1" x14ac:dyDescent="0.25">
      <c r="A61" s="110" t="s">
        <v>74</v>
      </c>
      <c r="B61" s="111"/>
      <c r="C61" s="111"/>
      <c r="D61" s="68">
        <f>(C24+C25+C23)*1.8%</f>
        <v>12874.877280000001</v>
      </c>
      <c r="E61" s="69" t="s">
        <v>75</v>
      </c>
      <c r="F61" s="16"/>
      <c r="G61" s="16"/>
      <c r="H61" s="16"/>
      <c r="L61" s="64"/>
      <c r="M61" s="65"/>
      <c r="N61" s="65"/>
    </row>
    <row r="62" spans="1:16" s="21" customFormat="1" ht="83.25" customHeight="1" thickBot="1" x14ac:dyDescent="0.3">
      <c r="A62" s="112" t="s">
        <v>76</v>
      </c>
      <c r="B62" s="113"/>
      <c r="C62" s="113"/>
      <c r="D62" s="70">
        <f>B25-D61</f>
        <v>42304.902720000006</v>
      </c>
      <c r="E62" s="71" t="s">
        <v>77</v>
      </c>
      <c r="F62" s="16"/>
      <c r="G62" s="16" t="s">
        <v>15</v>
      </c>
      <c r="H62" s="16"/>
      <c r="L62" s="64"/>
      <c r="M62" s="65"/>
      <c r="N62" s="65"/>
    </row>
    <row r="63" spans="1:16" s="21" customFormat="1" x14ac:dyDescent="0.25">
      <c r="A63" s="32"/>
      <c r="B63" s="32"/>
      <c r="C63" s="72"/>
      <c r="D63" s="16"/>
      <c r="E63" s="16"/>
      <c r="F63" s="16"/>
      <c r="G63" s="16"/>
      <c r="H63" s="16"/>
      <c r="I63" s="18"/>
      <c r="J63" s="18"/>
      <c r="K63" s="18"/>
      <c r="L63" s="19"/>
      <c r="M63" s="20"/>
      <c r="N63" s="20"/>
      <c r="O63" s="18"/>
      <c r="P63" s="18"/>
    </row>
    <row r="64" spans="1:16" s="21" customFormat="1" x14ac:dyDescent="0.25">
      <c r="A64" s="103" t="s">
        <v>78</v>
      </c>
      <c r="B64" s="103"/>
      <c r="C64" s="103"/>
      <c r="D64" s="103"/>
      <c r="E64" s="103"/>
      <c r="F64" s="103"/>
      <c r="G64" s="16"/>
      <c r="H64" s="16"/>
      <c r="I64" s="17"/>
      <c r="J64" s="18"/>
      <c r="K64" s="18"/>
      <c r="L64" s="19"/>
      <c r="M64" s="20"/>
      <c r="N64" s="20"/>
      <c r="O64" s="18"/>
      <c r="P64" s="18"/>
    </row>
    <row r="65" spans="1:16" s="21" customFormat="1" ht="17.25" thickBot="1" x14ac:dyDescent="0.3">
      <c r="A65" s="73"/>
      <c r="B65" s="73"/>
      <c r="C65" s="73"/>
      <c r="D65" s="73"/>
      <c r="E65" s="73"/>
      <c r="F65" s="73"/>
      <c r="G65" s="16"/>
      <c r="H65" s="16"/>
      <c r="I65" s="17"/>
      <c r="J65" s="18"/>
      <c r="K65" s="18"/>
      <c r="L65" s="19"/>
      <c r="M65" s="20"/>
      <c r="N65" s="20"/>
      <c r="O65" s="18"/>
      <c r="P65" s="18"/>
    </row>
    <row r="66" spans="1:16" s="21" customFormat="1" ht="33.75" thickBot="1" x14ac:dyDescent="0.3">
      <c r="A66" s="114" t="s">
        <v>79</v>
      </c>
      <c r="B66" s="115"/>
      <c r="C66" s="41" t="s">
        <v>80</v>
      </c>
      <c r="D66" s="41" t="s">
        <v>81</v>
      </c>
      <c r="E66" s="74" t="s">
        <v>82</v>
      </c>
      <c r="F66" s="73"/>
      <c r="G66" s="16"/>
      <c r="H66" s="16"/>
      <c r="I66" s="17"/>
      <c r="J66" s="18"/>
      <c r="K66" s="18"/>
      <c r="L66" s="19"/>
      <c r="M66" s="20"/>
      <c r="N66" s="20"/>
      <c r="O66" s="18"/>
      <c r="P66" s="18"/>
    </row>
    <row r="67" spans="1:16" s="21" customFormat="1" ht="32.25" customHeight="1" x14ac:dyDescent="0.25">
      <c r="A67" s="116" t="s">
        <v>83</v>
      </c>
      <c r="B67" s="117"/>
      <c r="C67" s="75" t="s">
        <v>84</v>
      </c>
      <c r="D67" s="76">
        <v>16756.8</v>
      </c>
      <c r="E67" s="77" t="s">
        <v>85</v>
      </c>
      <c r="F67" s="73"/>
      <c r="G67" s="16"/>
      <c r="H67" s="16"/>
      <c r="I67" s="17"/>
      <c r="J67" s="18"/>
      <c r="K67" s="18"/>
      <c r="L67" s="19"/>
      <c r="M67" s="20"/>
      <c r="N67" s="20"/>
      <c r="O67" s="18"/>
      <c r="P67" s="18"/>
    </row>
    <row r="68" spans="1:16" s="21" customFormat="1" ht="32.25" customHeight="1" x14ac:dyDescent="0.25">
      <c r="A68" s="104" t="s">
        <v>86</v>
      </c>
      <c r="B68" s="105"/>
      <c r="C68" s="78" t="s">
        <v>84</v>
      </c>
      <c r="D68" s="79">
        <v>10280.4</v>
      </c>
      <c r="E68" s="80" t="s">
        <v>85</v>
      </c>
      <c r="F68" s="73"/>
      <c r="G68" s="16"/>
      <c r="H68" s="16"/>
      <c r="I68" s="17"/>
      <c r="J68" s="18"/>
      <c r="K68" s="18"/>
      <c r="L68" s="19"/>
      <c r="M68" s="20"/>
      <c r="N68" s="20"/>
      <c r="O68" s="18"/>
      <c r="P68" s="18"/>
    </row>
    <row r="69" spans="1:16" s="21" customFormat="1" ht="32.25" customHeight="1" x14ac:dyDescent="0.25">
      <c r="A69" s="104" t="s">
        <v>87</v>
      </c>
      <c r="B69" s="105"/>
      <c r="C69" s="78" t="s">
        <v>88</v>
      </c>
      <c r="D69" s="79">
        <v>8666.84</v>
      </c>
      <c r="E69" s="80" t="s">
        <v>89</v>
      </c>
      <c r="F69" s="73"/>
      <c r="G69" s="16"/>
      <c r="H69" s="16"/>
      <c r="I69" s="17"/>
      <c r="J69" s="18"/>
      <c r="K69" s="18"/>
      <c r="L69" s="19"/>
      <c r="M69" s="20"/>
      <c r="N69" s="20"/>
      <c r="O69" s="18"/>
      <c r="P69" s="18"/>
    </row>
    <row r="70" spans="1:16" s="21" customFormat="1" ht="32.25" customHeight="1" x14ac:dyDescent="0.25">
      <c r="A70" s="104" t="s">
        <v>90</v>
      </c>
      <c r="B70" s="105"/>
      <c r="C70" s="78" t="s">
        <v>91</v>
      </c>
      <c r="D70" s="79">
        <v>999.6</v>
      </c>
      <c r="E70" s="80" t="s">
        <v>85</v>
      </c>
      <c r="F70" s="73"/>
      <c r="G70" s="16"/>
      <c r="H70" s="16"/>
      <c r="I70" s="17"/>
      <c r="J70" s="18"/>
      <c r="K70" s="18"/>
      <c r="L70" s="19"/>
      <c r="M70" s="20"/>
      <c r="N70" s="20"/>
      <c r="O70" s="18"/>
      <c r="P70" s="18"/>
    </row>
    <row r="71" spans="1:16" s="21" customFormat="1" ht="32.25" customHeight="1" x14ac:dyDescent="0.25">
      <c r="A71" s="104" t="s">
        <v>92</v>
      </c>
      <c r="B71" s="105"/>
      <c r="C71" s="78" t="s">
        <v>93</v>
      </c>
      <c r="D71" s="79">
        <v>14108.65</v>
      </c>
      <c r="E71" s="80" t="s">
        <v>94</v>
      </c>
      <c r="F71" s="73"/>
      <c r="G71" s="16"/>
      <c r="H71" s="16"/>
      <c r="I71" s="17"/>
      <c r="J71" s="18"/>
      <c r="K71" s="18"/>
      <c r="L71" s="19"/>
      <c r="M71" s="20"/>
      <c r="N71" s="20"/>
      <c r="O71" s="18"/>
      <c r="P71" s="18"/>
    </row>
    <row r="72" spans="1:16" s="21" customFormat="1" ht="32.25" customHeight="1" thickBot="1" x14ac:dyDescent="0.3">
      <c r="A72" s="106" t="s">
        <v>83</v>
      </c>
      <c r="B72" s="107"/>
      <c r="C72" s="81" t="s">
        <v>95</v>
      </c>
      <c r="D72" s="82">
        <v>19177.2</v>
      </c>
      <c r="E72" s="83" t="s">
        <v>85</v>
      </c>
      <c r="F72" s="73"/>
      <c r="G72" s="16"/>
      <c r="H72" s="16"/>
      <c r="I72" s="17"/>
      <c r="J72" s="18"/>
      <c r="K72" s="18"/>
      <c r="L72" s="19"/>
      <c r="M72" s="20"/>
      <c r="N72" s="20"/>
      <c r="O72" s="18"/>
      <c r="P72" s="18"/>
    </row>
    <row r="73" spans="1:16" s="21" customFormat="1" ht="17.25" thickBot="1" x14ac:dyDescent="0.3">
      <c r="A73" s="84" t="s">
        <v>41</v>
      </c>
      <c r="B73" s="85"/>
      <c r="C73" s="86"/>
      <c r="D73" s="87">
        <f>SUM(D67:D72)</f>
        <v>69989.489999999991</v>
      </c>
      <c r="E73" s="74"/>
      <c r="F73" s="73"/>
      <c r="G73" s="16"/>
      <c r="H73" s="16"/>
      <c r="I73" s="17"/>
      <c r="J73" s="18"/>
      <c r="K73" s="18"/>
      <c r="L73" s="19"/>
      <c r="M73" s="20"/>
      <c r="N73" s="20"/>
      <c r="O73" s="18"/>
      <c r="P73" s="18"/>
    </row>
    <row r="74" spans="1:16" s="21" customFormat="1" x14ac:dyDescent="0.25">
      <c r="A74" s="73"/>
      <c r="B74" s="73"/>
      <c r="C74" s="73"/>
      <c r="D74" s="73"/>
      <c r="E74" s="73"/>
      <c r="F74" s="73"/>
      <c r="G74" s="16"/>
      <c r="H74" s="16"/>
      <c r="I74" s="17"/>
      <c r="J74" s="18"/>
      <c r="K74" s="18"/>
      <c r="L74" s="19"/>
      <c r="M74" s="20"/>
      <c r="N74" s="20"/>
      <c r="O74" s="18"/>
      <c r="P74" s="18"/>
    </row>
    <row r="75" spans="1:16" s="21" customFormat="1" x14ac:dyDescent="0.25">
      <c r="A75" s="16"/>
      <c r="B75" s="16"/>
      <c r="C75" s="16"/>
      <c r="D75" s="16"/>
      <c r="E75" s="16"/>
      <c r="F75" s="16"/>
      <c r="G75" s="16"/>
      <c r="H75" s="16"/>
      <c r="I75" s="17"/>
      <c r="J75" s="18"/>
      <c r="K75" s="18"/>
      <c r="L75" s="19"/>
      <c r="M75" s="20"/>
      <c r="N75" s="20"/>
      <c r="O75" s="18"/>
      <c r="P75" s="18"/>
    </row>
    <row r="76" spans="1:16" s="21" customFormat="1" hidden="1" x14ac:dyDescent="0.25">
      <c r="A76" s="103" t="s">
        <v>96</v>
      </c>
      <c r="B76" s="103"/>
      <c r="C76" s="103"/>
      <c r="D76" s="103"/>
      <c r="E76" s="103"/>
      <c r="F76" s="103"/>
      <c r="G76" s="16"/>
      <c r="H76" s="16"/>
      <c r="I76" s="17"/>
      <c r="J76" s="18"/>
      <c r="K76" s="18"/>
      <c r="L76" s="19"/>
      <c r="M76" s="20"/>
      <c r="N76" s="20"/>
      <c r="O76" s="18"/>
      <c r="P76" s="18"/>
    </row>
    <row r="77" spans="1:16" s="21" customFormat="1" hidden="1" x14ac:dyDescent="0.25">
      <c r="A77" s="16"/>
      <c r="B77" s="16"/>
      <c r="C77" s="16"/>
      <c r="D77" s="16"/>
      <c r="E77" s="16"/>
      <c r="F77" s="16"/>
      <c r="G77" s="16"/>
      <c r="H77" s="16"/>
      <c r="I77" s="17"/>
      <c r="J77" s="18"/>
      <c r="K77" s="18"/>
      <c r="L77" s="19"/>
      <c r="M77" s="20"/>
      <c r="N77" s="20"/>
      <c r="O77" s="18"/>
      <c r="P77" s="18"/>
    </row>
    <row r="78" spans="1:16" s="21" customFormat="1" ht="33.75" hidden="1" thickBot="1" x14ac:dyDescent="0.3">
      <c r="A78" s="108" t="s">
        <v>79</v>
      </c>
      <c r="B78" s="109"/>
      <c r="C78" s="41" t="s">
        <v>80</v>
      </c>
      <c r="D78" s="41" t="s">
        <v>81</v>
      </c>
      <c r="E78" s="100" t="s">
        <v>82</v>
      </c>
      <c r="F78" s="101"/>
      <c r="G78" s="16"/>
      <c r="H78" s="16"/>
      <c r="I78" s="17"/>
      <c r="J78" s="18"/>
      <c r="K78" s="18"/>
      <c r="L78" s="19"/>
      <c r="M78" s="20"/>
      <c r="N78" s="20"/>
      <c r="O78" s="18"/>
      <c r="P78" s="18"/>
    </row>
    <row r="79" spans="1:16" s="21" customFormat="1" ht="17.25" hidden="1" thickBot="1" x14ac:dyDescent="0.3">
      <c r="A79" s="88" t="s">
        <v>97</v>
      </c>
      <c r="B79" s="89"/>
      <c r="C79" s="90" t="s">
        <v>98</v>
      </c>
      <c r="D79" s="91">
        <v>0</v>
      </c>
      <c r="E79" s="92" t="s">
        <v>99</v>
      </c>
      <c r="F79" s="93"/>
      <c r="G79" s="16"/>
      <c r="H79" s="16"/>
      <c r="I79" s="17"/>
      <c r="J79" s="18"/>
      <c r="K79" s="18"/>
      <c r="L79" s="19"/>
      <c r="M79" s="20"/>
      <c r="N79" s="20"/>
      <c r="O79" s="18"/>
      <c r="P79" s="18"/>
    </row>
    <row r="80" spans="1:16" s="39" customFormat="1" ht="17.25" hidden="1" thickBot="1" x14ac:dyDescent="0.3">
      <c r="A80" s="98" t="s">
        <v>41</v>
      </c>
      <c r="B80" s="99"/>
      <c r="C80" s="86"/>
      <c r="D80" s="94">
        <v>0</v>
      </c>
      <c r="E80" s="100"/>
      <c r="F80" s="101"/>
      <c r="G80" s="34"/>
      <c r="H80" s="34"/>
      <c r="I80" s="35"/>
      <c r="J80" s="36"/>
      <c r="K80" s="36"/>
      <c r="L80" s="37"/>
      <c r="M80" s="38"/>
      <c r="N80" s="38"/>
      <c r="O80" s="36"/>
      <c r="P80" s="36"/>
    </row>
    <row r="81" spans="1:16" s="21" customFormat="1" hidden="1" x14ac:dyDescent="0.25">
      <c r="A81" s="16"/>
      <c r="B81" s="102"/>
      <c r="C81" s="102"/>
      <c r="D81" s="95"/>
      <c r="E81" s="16"/>
      <c r="F81" s="16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21" customFormat="1" hidden="1" x14ac:dyDescent="0.25">
      <c r="A82" s="16"/>
      <c r="B82" s="16"/>
      <c r="C82" s="16"/>
      <c r="D82" s="95"/>
      <c r="E82" s="16"/>
      <c r="F82" s="16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x14ac:dyDescent="0.25">
      <c r="A83" s="103" t="s">
        <v>100</v>
      </c>
      <c r="B83" s="103"/>
      <c r="C83" s="103"/>
      <c r="D83" s="103"/>
      <c r="E83" s="103"/>
      <c r="F83" s="103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x14ac:dyDescent="0.25">
      <c r="A84" s="16"/>
      <c r="B84" s="16"/>
      <c r="C84" s="16"/>
      <c r="D84" s="16"/>
      <c r="E84" s="16" t="s">
        <v>81</v>
      </c>
      <c r="F84" s="16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x14ac:dyDescent="0.25">
      <c r="A85" s="97" t="s">
        <v>101</v>
      </c>
      <c r="B85" s="97"/>
      <c r="C85" s="16"/>
      <c r="D85" s="16"/>
      <c r="E85" s="16"/>
      <c r="F85" s="16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x14ac:dyDescent="0.25">
      <c r="A86" s="97" t="s">
        <v>102</v>
      </c>
      <c r="B86" s="97"/>
      <c r="C86" s="16"/>
      <c r="D86" s="16"/>
      <c r="E86" s="33">
        <f>D62</f>
        <v>42304.902720000006</v>
      </c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x14ac:dyDescent="0.25">
      <c r="A87" s="96" t="s">
        <v>103</v>
      </c>
      <c r="B87" s="96"/>
      <c r="C87" s="16"/>
      <c r="D87" s="16"/>
      <c r="E87" s="33">
        <f>C32*0.1</f>
        <v>820.14100000000008</v>
      </c>
      <c r="F87" s="16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6"/>
      <c r="B88" s="16"/>
      <c r="C88" s="16"/>
      <c r="D88" s="16"/>
      <c r="E88" s="16"/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6"/>
      <c r="B89" s="16"/>
      <c r="C89" s="16"/>
      <c r="D89" s="16"/>
      <c r="E89" s="16"/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6"/>
      <c r="B90" s="16"/>
      <c r="C90" s="16"/>
      <c r="D90" s="16"/>
      <c r="E90" s="16"/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97" t="s">
        <v>104</v>
      </c>
      <c r="B91" s="97"/>
      <c r="C91" s="97"/>
      <c r="E91" s="16"/>
      <c r="F91" s="16" t="s">
        <v>105</v>
      </c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6"/>
      <c r="B92" s="16"/>
      <c r="C92" s="16"/>
      <c r="D92" s="16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6"/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 t="s">
        <v>106</v>
      </c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/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/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 t="s">
        <v>107</v>
      </c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7"/>
      <c r="J160" s="18"/>
      <c r="K160" s="18"/>
      <c r="L160" s="19"/>
      <c r="M160" s="20"/>
      <c r="N160" s="20"/>
      <c r="O160" s="18"/>
      <c r="P160" s="18"/>
    </row>
    <row r="161" spans="1:16" s="21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7"/>
      <c r="J161" s="18"/>
      <c r="K161" s="18"/>
      <c r="L161" s="19"/>
      <c r="M161" s="20"/>
      <c r="N161" s="20"/>
      <c r="O161" s="18"/>
      <c r="P161" s="18"/>
    </row>
    <row r="162" spans="1:16" s="21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7"/>
      <c r="J162" s="18"/>
      <c r="K162" s="18"/>
      <c r="L162" s="19"/>
      <c r="M162" s="20"/>
      <c r="N162" s="20"/>
      <c r="O162" s="18"/>
      <c r="P162" s="18"/>
    </row>
    <row r="163" spans="1:16" s="21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7"/>
      <c r="J163" s="18"/>
      <c r="K163" s="18"/>
      <c r="L163" s="19"/>
      <c r="M163" s="20"/>
      <c r="N163" s="20"/>
      <c r="O163" s="18"/>
      <c r="P163" s="18"/>
    </row>
    <row r="164" spans="1:16" s="21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7"/>
      <c r="J164" s="18"/>
      <c r="K164" s="18"/>
      <c r="L164" s="19"/>
      <c r="M164" s="20"/>
      <c r="N164" s="20"/>
      <c r="O164" s="18"/>
      <c r="P164" s="18"/>
    </row>
    <row r="165" spans="1:16" s="21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7"/>
      <c r="J165" s="18"/>
      <c r="K165" s="18"/>
      <c r="L165" s="19"/>
      <c r="M165" s="20"/>
      <c r="N165" s="20"/>
      <c r="O165" s="18"/>
      <c r="P165" s="18"/>
    </row>
    <row r="166" spans="1:16" s="21" customFormat="1" x14ac:dyDescent="0.25">
      <c r="I166" s="18"/>
      <c r="J166" s="18"/>
      <c r="K166" s="18"/>
      <c r="L166" s="19"/>
      <c r="M166" s="20"/>
      <c r="N166" s="20"/>
      <c r="O166" s="18"/>
      <c r="P166" s="18"/>
    </row>
    <row r="167" spans="1:16" s="21" customFormat="1" x14ac:dyDescent="0.25">
      <c r="I167" s="18"/>
      <c r="J167" s="18"/>
      <c r="K167" s="18"/>
      <c r="L167" s="19"/>
      <c r="M167" s="20"/>
      <c r="N167" s="20"/>
      <c r="O167" s="18"/>
      <c r="P167" s="18"/>
    </row>
    <row r="168" spans="1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1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1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1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1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1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1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1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1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  <row r="433" spans="9:16" s="21" customFormat="1" x14ac:dyDescent="0.25">
      <c r="I433" s="18"/>
      <c r="J433" s="18"/>
      <c r="K433" s="18"/>
      <c r="L433" s="19"/>
      <c r="M433" s="20"/>
      <c r="N433" s="20"/>
      <c r="O433" s="18"/>
      <c r="P433" s="18"/>
    </row>
    <row r="434" spans="9:16" s="21" customFormat="1" x14ac:dyDescent="0.25">
      <c r="I434" s="18"/>
      <c r="J434" s="18"/>
      <c r="K434" s="18"/>
      <c r="L434" s="19"/>
      <c r="M434" s="20"/>
      <c r="N434" s="20"/>
      <c r="O434" s="18"/>
      <c r="P434" s="18"/>
    </row>
    <row r="435" spans="9:16" s="21" customFormat="1" x14ac:dyDescent="0.25">
      <c r="I435" s="18"/>
      <c r="J435" s="18"/>
      <c r="K435" s="18"/>
      <c r="L435" s="19"/>
      <c r="M435" s="20"/>
      <c r="N435" s="20"/>
      <c r="O435" s="18"/>
      <c r="P435" s="18"/>
    </row>
    <row r="436" spans="9:16" s="21" customFormat="1" x14ac:dyDescent="0.25">
      <c r="I436" s="18"/>
      <c r="J436" s="18"/>
      <c r="K436" s="18"/>
      <c r="L436" s="19"/>
      <c r="M436" s="20"/>
      <c r="N436" s="20"/>
      <c r="O436" s="18"/>
      <c r="P436" s="18"/>
    </row>
    <row r="437" spans="9:16" s="21" customFormat="1" x14ac:dyDescent="0.25">
      <c r="I437" s="18"/>
      <c r="J437" s="18"/>
      <c r="K437" s="18"/>
      <c r="L437" s="19"/>
      <c r="M437" s="20"/>
      <c r="N437" s="20"/>
      <c r="O437" s="18"/>
      <c r="P437" s="18"/>
    </row>
    <row r="438" spans="9:16" s="21" customFormat="1" x14ac:dyDescent="0.25">
      <c r="I438" s="18"/>
      <c r="J438" s="18"/>
      <c r="K438" s="18"/>
      <c r="L438" s="19"/>
      <c r="M438" s="20"/>
      <c r="N438" s="20"/>
      <c r="O438" s="18"/>
      <c r="P438" s="18"/>
    </row>
  </sheetData>
  <mergeCells count="70">
    <mergeCell ref="A41:C41"/>
    <mergeCell ref="D41:E41"/>
    <mergeCell ref="A2:G2"/>
    <mergeCell ref="A3:G3"/>
    <mergeCell ref="A4:G4"/>
    <mergeCell ref="A5:G5"/>
    <mergeCell ref="A18:G18"/>
    <mergeCell ref="A21:A22"/>
    <mergeCell ref="D21:E21"/>
    <mergeCell ref="A28:G28"/>
    <mergeCell ref="A34:G34"/>
    <mergeCell ref="A36:E36"/>
    <mergeCell ref="A40:C40"/>
    <mergeCell ref="D40:E40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4"/>
    <mergeCell ref="D53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78:B78"/>
    <mergeCell ref="E78:F78"/>
    <mergeCell ref="A61:C61"/>
    <mergeCell ref="A62:C62"/>
    <mergeCell ref="A64:F64"/>
    <mergeCell ref="A66:B66"/>
    <mergeCell ref="A67:B67"/>
    <mergeCell ref="A68:B68"/>
    <mergeCell ref="A69:B69"/>
    <mergeCell ref="A70:B70"/>
    <mergeCell ref="A71:B71"/>
    <mergeCell ref="A72:B72"/>
    <mergeCell ref="A76:F76"/>
    <mergeCell ref="A91:C91"/>
    <mergeCell ref="A80:B80"/>
    <mergeCell ref="E80:F80"/>
    <mergeCell ref="B81:C81"/>
    <mergeCell ref="A83:F83"/>
    <mergeCell ref="A85:B85"/>
    <mergeCell ref="A86:B86"/>
  </mergeCells>
  <pageMargins left="0.70866141732283472" right="0.31496062992125984" top="0.35433070866141736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Нижег 37_33А</vt:lpstr>
      <vt:lpstr>'Нижег 37_33А'!Область_печати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2023-03-28T07:11:29Z</dcterms:created>
  <dcterms:modified xsi:type="dcterms:W3CDTF">2023-03-28T07:48:10Z</dcterms:modified>
</cp:coreProperties>
</file>